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3392" windowHeight="10548" activeTab="0"/>
  </bookViews>
  <sheets>
    <sheet name="Variances" sheetId="1" r:id="rId1"/>
  </sheets>
  <definedNames>
    <definedName name="_xlnm.Print_Area" localSheetId="0">'Variances'!$A$1:$N$34</definedName>
  </definedNames>
  <calcPr fullCalcOnLoad="1"/>
</workbook>
</file>

<file path=xl/sharedStrings.xml><?xml version="1.0" encoding="utf-8"?>
<sst xmlns="http://schemas.openxmlformats.org/spreadsheetml/2006/main" count="36" uniqueCount="33">
  <si>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</si>
  <si>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</si>
  <si>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</si>
  <si>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</si>
  <si>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</si>
  <si>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</si>
  <si>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</si>
  <si>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</si>
  <si>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</si>
  <si>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</si>
  <si>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</si>
  <si>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</si>
  <si>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</si>
  <si>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</si>
  <si>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</si>
  <si>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</si>
  <si>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</si>
  <si>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</si>
  <si>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</si>
  <si>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</si>
  <si>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</si>
  <si>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</si>
  <si>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</si>
  <si>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</si>
  <si>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r>
      <t xml:space="preserve">Insert figures from Section 2 of the AGAR in all </t>
    </r>
    <r>
      <rPr>
        <b/>
        <u val="single"/>
        <sz val="10"/>
        <color indexed="62"/>
        <rFont val="Arial"/>
        <family val="2"/>
      </rPr>
      <t>Blue</t>
    </r>
    <r>
      <rPr>
        <b/>
        <sz val="10"/>
        <color indexed="10"/>
        <rFont val="Arial"/>
        <family val="2"/>
      </rPr>
      <t xml:space="preserve"> highlighted boxes </t>
    </r>
  </si>
  <si>
    <t>Kirkland Parish Council</t>
  </si>
  <si>
    <t>Lancashire</t>
  </si>
  <si>
    <t xml:space="preserve"> </t>
  </si>
  <si>
    <t>2019/20</t>
  </si>
  <si>
    <t>2020/21</t>
  </si>
  <si>
    <t xml:space="preserve">The clerk's hours have been increased, this year the clerk has kept a diary of the hours spent working for Kirkland Parish Council and presented this information to the Councillors, who agreed to the Clerk working 4 hours per week.  The Parish Council used to sub contract a Parish Lengthsman to tidy the parish and do small jobs on the Public Footpaths, but following his resignation and difficulties encountered during Covid lockdown in recruiting by Catterall Parish Council; Kirkland Parish Council resolved to engaged a contractor.  This increased the clerk's hours working on the contract, legal requirements, advertising etc. </t>
  </si>
  <si>
    <r>
      <t xml:space="preserve">Bank Interest -£15, Subscriptions -£214, Flood Action Group -£9245.64, Churchtown in Bloom -£1162.71.  -£10,637.35
Bank Interest has severely dropped this year.  Last year subscription payment was not cashed and brought back to bank - £200.  The Flood Action Group has not received any funding this year.  Churchtown in Bloom has been severely curtailed, due to Covid all public events were cancelled and did not receive funding for these events, but In Bloom is part of Wyre Council’s community lottery and does receive some funding.   
</t>
    </r>
    <r>
      <rPr>
        <sz val="11"/>
        <rFont val="Arial"/>
        <family val="2"/>
      </rPr>
      <t>VAT + £2702.86, Parish Lengthsman + £250, Donations + £1275.  +£4,227.86
VAT payments increased to £510.73, but the clerk works for another Parish Council and mistakenly claimed theirs too £2.377.53, this was reimbursed by HMRC.  The Parish Lengthsman Scheme run by Lancashire County Council was doubled this year and covers repairs and maintenance of the Public Rights of Way within Kirkland Parish.  The Parish Council received donations from St. Helen’s Church for replacement of stolen stone flags in Church Square, £875; the PC also paid half these costs.  Donation paid to Churchtown Whit Festival was not cashed, £400, this was brought back to bank.</t>
    </r>
    <r>
      <rPr>
        <sz val="11"/>
        <color indexed="10"/>
        <rFont val="Arial"/>
        <family val="2"/>
      </rPr>
      <t xml:space="preserve">
</t>
    </r>
  </si>
  <si>
    <r>
      <t xml:space="preserve">VAT -£3,107, Grounds Maintenance -£85, Subscriptions -£200, Parish Newsletter -£53, Audit -£400, Training -£23, Donations -£12, Flood Action Group -£413 and Churchtown in Bloom -£162.  -£4,455  VAT claimed by mistake was repaid by HMRC.    Subscriptions decreased as last year one of the payments was paid twice, but cheque brought back to bank.  Due to Covid the parish newsletter was not produced nor was training attended.  Last year’s audit was over £25,000 level and required an external auditor’s review.  The Flood Action Group’s work to build the Churchtown Bund is almost complete and so very little was spent this year.  Churchtown in Bloom has severely curtailed their work in the village due to Covid and did not undertake much planting and public events.   
</t>
    </r>
    <r>
      <rPr>
        <sz val="12"/>
        <rFont val="Calibri"/>
        <family val="2"/>
      </rPr>
      <t>Clerk’s Salary +£871, Administration +£542, Parish Maintenance +£1,686, Elections expenses +£111.  +£3,210</t>
    </r>
    <r>
      <rPr>
        <sz val="12"/>
        <color indexed="10"/>
        <rFont val="Calibri"/>
        <family val="2"/>
      </rPr>
      <t xml:space="preserve">
Parish Council paid agreed back hours and increased hours to 4 per week. Maintenance in the parish increased with replacement of stolen flags at Church Square, flood warning signs, Christmas Trees, clerk’s mileage, new battery and pads for the defibrillator.  Elections were held in 2019.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</si>
</sst>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name val="Arial"/>
      <family val="2"/>
    </font>
    <font>
      <sz val="11"/>
      <color indexed="10"/>
      <name val="Arial"/>
      <family val="2"/>
    </font>
    <font>
      <sz val="12"/>
      <color indexed="10"/>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sz val="12"/>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sz val="11"/>
      <color rgb="FFFF0000"/>
      <name val="Arial"/>
      <family val="2"/>
    </font>
    <font>
      <sz val="12"/>
      <color rgb="FFFF0000"/>
      <name val="Calibri"/>
      <family val="2"/>
    </font>
    <font>
      <sz val="12"/>
      <color theme="1"/>
      <name val="Calibri"/>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53" fillId="0" borderId="0" xfId="0" applyFont="1" applyAlignment="1">
      <alignment/>
    </xf>
    <xf numFmtId="0" fontId="53" fillId="0" borderId="0" xfId="0" applyFont="1" applyAlignment="1">
      <alignment horizontal="center"/>
    </xf>
    <xf numFmtId="3" fontId="53" fillId="0" borderId="0" xfId="0" applyNumberFormat="1" applyFont="1" applyAlignment="1">
      <alignment/>
    </xf>
    <xf numFmtId="10" fontId="53" fillId="0" borderId="0" xfId="0" applyNumberFormat="1" applyFont="1" applyAlignment="1">
      <alignment/>
    </xf>
    <xf numFmtId="0" fontId="53"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53" fillId="35" borderId="11" xfId="0" applyFont="1" applyFill="1" applyBorder="1" applyAlignment="1">
      <alignment wrapText="1"/>
    </xf>
    <xf numFmtId="0" fontId="54" fillId="0" borderId="0" xfId="0" applyFont="1" applyAlignment="1">
      <alignment/>
    </xf>
    <xf numFmtId="0" fontId="53" fillId="0" borderId="0" xfId="0" applyFont="1" applyAlignment="1">
      <alignment wrapText="1"/>
    </xf>
    <xf numFmtId="0" fontId="53" fillId="0" borderId="11" xfId="0" applyFont="1" applyBorder="1" applyAlignment="1">
      <alignment wrapText="1"/>
    </xf>
    <xf numFmtId="0" fontId="53" fillId="36" borderId="11" xfId="0" applyFont="1" applyFill="1" applyBorder="1" applyAlignment="1">
      <alignment wrapText="1"/>
    </xf>
    <xf numFmtId="0" fontId="53" fillId="0" borderId="0" xfId="0" applyFont="1" applyFill="1" applyAlignment="1">
      <alignment vertical="center"/>
    </xf>
    <xf numFmtId="0" fontId="53" fillId="0" borderId="0" xfId="0" applyFont="1" applyFill="1" applyAlignment="1">
      <alignment/>
    </xf>
    <xf numFmtId="3" fontId="4" fillId="0" borderId="0" xfId="0" applyNumberFormat="1" applyFont="1" applyFill="1" applyBorder="1" applyAlignment="1" applyProtection="1">
      <alignment horizontal="center"/>
      <protection locked="0"/>
    </xf>
    <xf numFmtId="10" fontId="53" fillId="0" borderId="0" xfId="0" applyNumberFormat="1" applyFont="1" applyFill="1" applyAlignment="1">
      <alignment/>
    </xf>
    <xf numFmtId="0" fontId="53" fillId="0" borderId="0" xfId="0" applyFont="1" applyFill="1" applyAlignment="1">
      <alignment horizontal="center"/>
    </xf>
    <xf numFmtId="0" fontId="53" fillId="0" borderId="0" xfId="0" applyFont="1" applyBorder="1" applyAlignment="1">
      <alignment horizontal="center" wrapText="1"/>
    </xf>
    <xf numFmtId="0" fontId="53" fillId="0" borderId="0" xfId="0" applyFont="1" applyAlignment="1">
      <alignment wrapText="1"/>
    </xf>
    <xf numFmtId="0" fontId="53" fillId="0" borderId="0" xfId="0" applyFont="1" applyBorder="1" applyAlignment="1">
      <alignment horizontal="left" vertical="center"/>
    </xf>
    <xf numFmtId="0" fontId="53" fillId="0" borderId="0" xfId="0" applyFont="1" applyAlignment="1">
      <alignment wrapText="1"/>
    </xf>
    <xf numFmtId="0" fontId="53" fillId="0" borderId="0" xfId="0" applyFont="1" applyFill="1" applyBorder="1" applyAlignment="1">
      <alignment horizontal="left" vertical="top" wrapText="1"/>
    </xf>
    <xf numFmtId="0" fontId="55" fillId="0" borderId="0" xfId="0" applyFont="1" applyAlignment="1">
      <alignment/>
    </xf>
    <xf numFmtId="0" fontId="53" fillId="0" borderId="0" xfId="0" applyFont="1" applyFill="1" applyAlignment="1">
      <alignment wrapText="1"/>
    </xf>
    <xf numFmtId="0" fontId="56" fillId="0" borderId="0" xfId="0" applyFont="1" applyAlignment="1">
      <alignment/>
    </xf>
    <xf numFmtId="0" fontId="57" fillId="0" borderId="0" xfId="0" applyFont="1" applyAlignment="1">
      <alignment horizontal="left" vertical="center" indent="2"/>
    </xf>
    <xf numFmtId="0" fontId="53" fillId="37" borderId="0" xfId="0" applyFont="1" applyFill="1" applyAlignment="1">
      <alignment/>
    </xf>
    <xf numFmtId="3" fontId="4" fillId="37" borderId="0" xfId="0" applyNumberFormat="1" applyFont="1" applyFill="1" applyBorder="1" applyAlignment="1" applyProtection="1">
      <alignment horizontal="center"/>
      <protection locked="0"/>
    </xf>
    <xf numFmtId="0" fontId="55" fillId="0" borderId="0" xfId="0" applyFont="1" applyAlignment="1">
      <alignment horizontal="center"/>
    </xf>
    <xf numFmtId="0" fontId="55" fillId="0" borderId="0" xfId="0" applyFont="1" applyAlignment="1">
      <alignment horizontal="center" wrapText="1"/>
    </xf>
    <xf numFmtId="0" fontId="55" fillId="0" borderId="11" xfId="0" applyFont="1" applyBorder="1" applyAlignment="1">
      <alignment wrapText="1"/>
    </xf>
    <xf numFmtId="0" fontId="58" fillId="35" borderId="11" xfId="0" applyFont="1" applyFill="1" applyBorder="1" applyAlignment="1">
      <alignment wrapText="1"/>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vertical="center" wrapText="1"/>
    </xf>
    <xf numFmtId="0" fontId="53" fillId="0" borderId="0" xfId="0" applyFont="1" applyAlignment="1">
      <alignment vertical="center"/>
    </xf>
    <xf numFmtId="0" fontId="2" fillId="0" borderId="0" xfId="0" applyFont="1" applyBorder="1" applyAlignment="1">
      <alignment horizontal="left" vertical="center"/>
    </xf>
    <xf numFmtId="0" fontId="53" fillId="0" borderId="0" xfId="0" applyFont="1" applyBorder="1" applyAlignment="1">
      <alignment horizontal="left" vertical="center"/>
    </xf>
    <xf numFmtId="0" fontId="53" fillId="0" borderId="0" xfId="0" applyFont="1" applyAlignment="1">
      <alignment horizontal="left" vertical="center"/>
    </xf>
    <xf numFmtId="0" fontId="53" fillId="0" borderId="0" xfId="0" applyFont="1" applyAlignment="1">
      <alignment horizontal="left" vertical="center" wrapText="1"/>
    </xf>
    <xf numFmtId="0" fontId="53" fillId="0" borderId="0" xfId="0" applyFont="1" applyAlignment="1">
      <alignment wrapText="1"/>
    </xf>
    <xf numFmtId="0" fontId="53" fillId="0" borderId="12" xfId="0" applyFont="1" applyBorder="1" applyAlignment="1">
      <alignment wrapText="1"/>
    </xf>
    <xf numFmtId="0" fontId="61" fillId="0" borderId="0" xfId="0" applyFont="1" applyAlignment="1">
      <alignment horizontal="left" vertical="center" wrapText="1"/>
    </xf>
    <xf numFmtId="0" fontId="61"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17">
      <selection activeCell="F29" sqref="F29"/>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11.0039062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6" customWidth="1"/>
    <col min="23" max="16384" width="9.140625" style="3" customWidth="1"/>
  </cols>
  <sheetData>
    <row r="1" spans="1:12" ht="17.25">
      <c r="A1" s="39" t="s">
        <v>16</v>
      </c>
      <c r="B1" s="40"/>
      <c r="C1" s="40"/>
      <c r="D1" s="40"/>
      <c r="E1" s="40"/>
      <c r="F1" s="40"/>
      <c r="G1" s="40"/>
      <c r="H1" s="40"/>
      <c r="I1" s="40"/>
      <c r="J1" s="40"/>
      <c r="K1" s="40"/>
      <c r="L1" s="9"/>
    </row>
    <row r="2" spans="1:13" ht="15">
      <c r="A2" s="27" t="s">
        <v>17</v>
      </c>
      <c r="B2" s="22"/>
      <c r="C2" s="30" t="s">
        <v>25</v>
      </c>
      <c r="D2" s="22"/>
      <c r="E2" s="22"/>
      <c r="F2" s="22"/>
      <c r="G2" s="22"/>
      <c r="H2" s="22"/>
      <c r="I2" s="22"/>
      <c r="J2" s="22"/>
      <c r="K2" s="22"/>
      <c r="L2" s="9"/>
      <c r="M2" s="23"/>
    </row>
    <row r="3" spans="1:12" ht="14.25" customHeight="1">
      <c r="A3" s="27" t="s">
        <v>18</v>
      </c>
      <c r="C3" s="29"/>
      <c r="D3" s="3" t="s">
        <v>26</v>
      </c>
      <c r="L3" s="9"/>
    </row>
    <row r="4" ht="13.5">
      <c r="A4" s="1" t="s">
        <v>24</v>
      </c>
    </row>
    <row r="5" spans="1:13" ht="73.5" customHeight="1">
      <c r="A5" s="45" t="s">
        <v>23</v>
      </c>
      <c r="B5" s="46"/>
      <c r="C5" s="46"/>
      <c r="D5" s="46"/>
      <c r="E5" s="46"/>
      <c r="F5" s="46"/>
      <c r="G5" s="46"/>
      <c r="H5" s="46"/>
      <c r="M5" s="23"/>
    </row>
    <row r="6" ht="13.5">
      <c r="A6" s="28"/>
    </row>
    <row r="7" spans="1:14" ht="13.5">
      <c r="A7" s="28"/>
      <c r="D7" s="4"/>
      <c r="F7" s="4"/>
      <c r="N7" s="25"/>
    </row>
    <row r="8" spans="4:14" ht="27">
      <c r="D8" s="31" t="s">
        <v>28</v>
      </c>
      <c r="E8" s="25"/>
      <c r="F8" s="31" t="s">
        <v>29</v>
      </c>
      <c r="G8" s="31" t="s">
        <v>0</v>
      </c>
      <c r="H8" s="31" t="s">
        <v>0</v>
      </c>
      <c r="I8" s="31"/>
      <c r="J8" s="31"/>
      <c r="K8" s="31"/>
      <c r="L8" s="32" t="s">
        <v>15</v>
      </c>
      <c r="M8" s="10" t="s">
        <v>10</v>
      </c>
      <c r="N8" s="33" t="s">
        <v>22</v>
      </c>
    </row>
    <row r="9" spans="4:14" ht="13.5">
      <c r="D9" s="31" t="s">
        <v>1</v>
      </c>
      <c r="E9" s="25"/>
      <c r="F9" s="31" t="s">
        <v>1</v>
      </c>
      <c r="G9" s="31" t="s">
        <v>1</v>
      </c>
      <c r="H9" s="31" t="s">
        <v>14</v>
      </c>
      <c r="I9" s="31"/>
      <c r="J9" s="31"/>
      <c r="K9" s="25"/>
      <c r="L9" s="25"/>
      <c r="N9" s="21"/>
    </row>
    <row r="10" spans="4:14" ht="14.25" thickBot="1">
      <c r="D10" s="4"/>
      <c r="E10" s="4"/>
      <c r="N10" s="21"/>
    </row>
    <row r="11" spans="1:14" ht="28.5" customHeight="1" thickBot="1">
      <c r="A11" s="41" t="s">
        <v>2</v>
      </c>
      <c r="B11" s="41"/>
      <c r="C11" s="41"/>
      <c r="D11" s="8">
        <v>8485</v>
      </c>
      <c r="F11" s="8">
        <v>17970</v>
      </c>
      <c r="G11" s="5"/>
      <c r="M11" s="10"/>
      <c r="N11" s="13"/>
    </row>
    <row r="12" spans="4:14" ht="14.25" thickBot="1">
      <c r="D12" s="5"/>
      <c r="F12" s="5"/>
      <c r="N12" s="21"/>
    </row>
    <row r="13" spans="1:14" ht="18" customHeight="1" thickBot="1">
      <c r="A13" s="42" t="s">
        <v>20</v>
      </c>
      <c r="B13" s="43"/>
      <c r="C13" s="44"/>
      <c r="D13" s="8">
        <v>10500</v>
      </c>
      <c r="F13" s="8">
        <v>10500</v>
      </c>
      <c r="G13" s="5">
        <f>F13-D13</f>
        <v>0</v>
      </c>
      <c r="H13" s="6">
        <f>IF((D13&gt;F13),(D13-F13)/D13,IF(D13&lt;F13,-(D13-F13)/D13,IF(D13=F13,0)))</f>
        <v>0</v>
      </c>
      <c r="I13" s="3">
        <f>IF(D13-F13&lt;200,0,IF(D13-F13&gt;200,1,IF(D13-F13=200,1)))</f>
        <v>0</v>
      </c>
      <c r="J13" s="3">
        <f>IF(F13-D13&lt;200,0,IF(F13-D13&gt;200,1,IF(F13-D13=200,1)))</f>
        <v>0</v>
      </c>
      <c r="K13" s="4">
        <f>IF(H13&lt;0.15,0,IF(H13&gt;0.15,1,IF(H13=0.15,1)))</f>
        <v>0</v>
      </c>
      <c r="L13" s="4" t="str">
        <f>IF(H13&lt;15%,"NO","YES")</f>
        <v>NO</v>
      </c>
      <c r="M13" s="10" t="str">
        <f>IF((L13="YES")*AND(I13+J13&lt;1),"Explanation not required, difference less than £200"," ")</f>
        <v> </v>
      </c>
      <c r="N13" s="13"/>
    </row>
    <row r="14" spans="4:14" ht="14.25" thickBot="1">
      <c r="D14" s="5"/>
      <c r="F14" s="5"/>
      <c r="G14" s="5"/>
      <c r="H14" s="6"/>
      <c r="K14" s="4"/>
      <c r="L14" s="4"/>
      <c r="N14" s="21"/>
    </row>
    <row r="15" spans="1:14" ht="72" customHeight="1" thickBot="1">
      <c r="A15" s="38" t="s">
        <v>3</v>
      </c>
      <c r="B15" s="38"/>
      <c r="C15" s="38"/>
      <c r="D15" s="8">
        <v>12500</v>
      </c>
      <c r="F15" s="8">
        <v>6321</v>
      </c>
      <c r="G15" s="5">
        <f>F15-D15</f>
        <v>-6179</v>
      </c>
      <c r="H15" s="6">
        <f>IF((D15&gt;F15),(D15-F15)/D15,IF(D15&lt;F15,-(D15-F15)/D15,IF(D15=F15,0)))</f>
        <v>0.49432</v>
      </c>
      <c r="I15" s="3">
        <f>IF(D15-F15&lt;200,0,IF(D15-F15&gt;200,1,IF(D15-F15=200,1)))</f>
        <v>1</v>
      </c>
      <c r="J15" s="3">
        <f>IF(F15-D15&lt;200,0,IF(F15-D15&gt;200,1,IF(F15-D15=200,1)))</f>
        <v>0</v>
      </c>
      <c r="K15" s="4">
        <f>IF(H15&lt;0.15,0,IF(H15&gt;0.15,1,IF(H15=0.15,1)))</f>
        <v>1</v>
      </c>
      <c r="L15" s="4" t="str">
        <f>IF(H15&lt;15%,"NO","YES")</f>
        <v>YES</v>
      </c>
      <c r="M15" s="34" t="s">
        <v>31</v>
      </c>
      <c r="N15" s="13"/>
    </row>
    <row r="16" spans="4:14" ht="9.75" customHeight="1" thickBot="1">
      <c r="D16" s="5"/>
      <c r="F16" s="5"/>
      <c r="G16" s="5"/>
      <c r="H16" s="6"/>
      <c r="K16" s="4"/>
      <c r="L16" s="4"/>
      <c r="N16" s="21"/>
    </row>
    <row r="17" spans="1:14" ht="81" customHeight="1" thickBot="1">
      <c r="A17" s="38" t="s">
        <v>4</v>
      </c>
      <c r="B17" s="38"/>
      <c r="C17" s="38"/>
      <c r="D17" s="8">
        <v>2833</v>
      </c>
      <c r="F17" s="8">
        <v>3703</v>
      </c>
      <c r="G17" s="5">
        <f>F17-D17</f>
        <v>870</v>
      </c>
      <c r="H17" s="6">
        <f>IF((D17&gt;F17),(D17-F17)/D17,IF(D17&lt;F17,-(D17-F17)/D17,IF(D17=F17,0)))</f>
        <v>0.30709495234733497</v>
      </c>
      <c r="I17" s="3">
        <f>IF(D17-F17&lt;200,0,IF(D17-F17&gt;200,1,IF(D17-F17=200,1)))</f>
        <v>0</v>
      </c>
      <c r="J17" s="3">
        <f>IF(F17-D17&lt;200,0,IF(F17-D17&gt;200,1,IF(F17-D17=200,1)))</f>
        <v>1</v>
      </c>
      <c r="K17" s="4">
        <f>IF(H17&lt;0.15,0,IF(H17&gt;0.15,1,IF(H17=0.15,1)))</f>
        <v>1</v>
      </c>
      <c r="L17" s="4" t="str">
        <f>IF(H17&lt;15%,"NO","YES")</f>
        <v>YES</v>
      </c>
      <c r="M17" s="10" t="s">
        <v>30</v>
      </c>
      <c r="N17" s="13"/>
    </row>
    <row r="18" spans="4:14" ht="10.5" customHeight="1" thickBot="1">
      <c r="D18" s="5"/>
      <c r="F18" s="5"/>
      <c r="G18" s="5"/>
      <c r="H18" s="6"/>
      <c r="K18" s="4"/>
      <c r="L18" s="4"/>
      <c r="N18" s="21"/>
    </row>
    <row r="19" spans="1:14" ht="19.5" customHeight="1" thickBot="1">
      <c r="A19" s="38" t="s">
        <v>7</v>
      </c>
      <c r="B19" s="38"/>
      <c r="C19" s="38"/>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1.25" customHeight="1" thickBot="1">
      <c r="D20" s="5"/>
      <c r="F20" s="5"/>
      <c r="G20" s="5"/>
      <c r="H20" s="6"/>
      <c r="K20" s="4"/>
      <c r="L20" s="4"/>
      <c r="N20" s="21"/>
    </row>
    <row r="21" spans="1:14" ht="57" customHeight="1" thickBot="1">
      <c r="A21" s="38" t="s">
        <v>21</v>
      </c>
      <c r="B21" s="38"/>
      <c r="C21" s="38"/>
      <c r="D21" s="8">
        <v>10682</v>
      </c>
      <c r="F21" s="8">
        <v>14751</v>
      </c>
      <c r="G21" s="5">
        <f>F21-D21</f>
        <v>4069</v>
      </c>
      <c r="H21" s="6">
        <f>IF((D21&gt;F21),(D21-F21)/D21,IF(D21&lt;F21,-(D21-F21)/D21,IF(D21=F21,0)))</f>
        <v>0.38092117580977347</v>
      </c>
      <c r="I21" s="3">
        <f>IF(D21-F21&lt;200,0,IF(D21-F21&gt;200,1,IF(D21-F21=200,1)))</f>
        <v>0</v>
      </c>
      <c r="J21" s="3">
        <f>IF(F21-D21&lt;200,0,IF(F21-D21&gt;200,1,IF(F21-D21=200,1)))</f>
        <v>1</v>
      </c>
      <c r="K21" s="4">
        <f>IF(H21&lt;0.15,0,IF(H21&gt;0.15,1,IF(H21=0.15,1)))</f>
        <v>1</v>
      </c>
      <c r="L21" s="4" t="str">
        <f>IF(H21&lt;15%,"NO","YES")</f>
        <v>YES</v>
      </c>
      <c r="M21" s="37" t="s">
        <v>32</v>
      </c>
      <c r="N21" s="13" t="s">
        <v>27</v>
      </c>
    </row>
    <row r="22" spans="4:14" ht="15.75" thickBot="1">
      <c r="D22" s="5"/>
      <c r="F22" s="5"/>
      <c r="G22" s="5"/>
      <c r="H22" s="6"/>
      <c r="K22" s="4"/>
      <c r="L22" s="4"/>
      <c r="M22" s="35"/>
      <c r="N22" s="21"/>
    </row>
    <row r="23" spans="1:14" ht="24" customHeight="1" thickBot="1">
      <c r="A23" s="7" t="s">
        <v>5</v>
      </c>
      <c r="D23" s="2">
        <f>D11+D13+D15-D17-D19-D21</f>
        <v>17970</v>
      </c>
      <c r="F23" s="2">
        <f>F11+F13+F15-F17-F19-F21</f>
        <v>16337</v>
      </c>
      <c r="G23" s="5"/>
      <c r="H23" s="6"/>
      <c r="K23" s="4"/>
      <c r="L23" s="4"/>
      <c r="M23" s="36"/>
      <c r="N23" s="21"/>
    </row>
    <row r="24" spans="1:14" s="16" customFormat="1" ht="15">
      <c r="A24" s="15"/>
      <c r="D24" s="17"/>
      <c r="F24" s="17"/>
      <c r="G24" s="5"/>
      <c r="H24" s="18"/>
      <c r="K24" s="19"/>
      <c r="L24" s="20" t="str">
        <f>IF(F23&gt;(2*F13),"YES","NO")</f>
        <v>NO</v>
      </c>
      <c r="M24" s="36"/>
      <c r="N24" s="26"/>
    </row>
    <row r="25" spans="4:14" ht="9.75" customHeight="1" thickBot="1">
      <c r="D25" s="5"/>
      <c r="F25" s="5"/>
      <c r="G25" s="5"/>
      <c r="H25" s="6"/>
      <c r="K25" s="4"/>
      <c r="L25" s="4"/>
      <c r="N25" s="21"/>
    </row>
    <row r="26" spans="1:14" ht="18" customHeight="1" thickBot="1">
      <c r="A26" s="38" t="s">
        <v>9</v>
      </c>
      <c r="B26" s="38"/>
      <c r="C26" s="38"/>
      <c r="D26" s="8">
        <v>17970</v>
      </c>
      <c r="F26" s="8">
        <v>16336</v>
      </c>
      <c r="G26" s="5"/>
      <c r="H26" s="6"/>
      <c r="K26" s="4"/>
      <c r="L26" s="4"/>
      <c r="M26" s="14" t="s">
        <v>12</v>
      </c>
      <c r="N26" s="21"/>
    </row>
    <row r="27" spans="4:14" ht="14.25" thickBot="1">
      <c r="D27" s="5"/>
      <c r="F27" s="5"/>
      <c r="G27" s="5"/>
      <c r="H27" s="6"/>
      <c r="K27" s="4"/>
      <c r="L27" s="4"/>
      <c r="N27" s="21"/>
    </row>
    <row r="28" spans="1:14" ht="17.25" customHeight="1" thickBot="1">
      <c r="A28" s="38" t="s">
        <v>8</v>
      </c>
      <c r="B28" s="38"/>
      <c r="C28" s="38"/>
      <c r="D28" s="8">
        <v>16931</v>
      </c>
      <c r="F28" s="8">
        <v>16481</v>
      </c>
      <c r="G28" s="5">
        <f>F28-D28</f>
        <v>-450</v>
      </c>
      <c r="H28" s="6">
        <f>IF((D28&gt;F28),(D28-F28)/D28,IF(D28&lt;F28,-(D28-F28)/D28,IF(D28=F28,0)))</f>
        <v>0.02657846553658969</v>
      </c>
      <c r="I28" s="3">
        <f>IF(D28-F28&lt;200,0,IF(D28-F28&gt;200,1,IF(D28-F28=200,1)))</f>
        <v>1</v>
      </c>
      <c r="J28" s="3">
        <f>IF(F28-D28&lt;200,0,IF(F28-D28&gt;200,1,IF(F28-D28=200,1)))</f>
        <v>0</v>
      </c>
      <c r="K28" s="4">
        <f>IF(H28&lt;0.15,0,IF(H28&gt;0.15,1,IF(H28=0.15,1)))</f>
        <v>0</v>
      </c>
      <c r="L28" s="4" t="str">
        <f>IF(H28&lt;15%,"NO","YES")</f>
        <v>NO</v>
      </c>
      <c r="M28" s="10" t="str">
        <f>IF((L28="YES")*AND(I28+J28&lt;1),"Explanation not required, difference less than £200"," ")</f>
        <v> </v>
      </c>
      <c r="N28" s="13"/>
    </row>
    <row r="29" spans="4:14" ht="14.25" thickBot="1">
      <c r="D29" s="5"/>
      <c r="F29" s="5"/>
      <c r="G29" s="5"/>
      <c r="H29" s="6"/>
      <c r="K29" s="4"/>
      <c r="L29" s="4"/>
      <c r="N29" s="21"/>
    </row>
    <row r="30" spans="1:14" ht="15.75" customHeight="1" thickBot="1">
      <c r="A30" s="38" t="s">
        <v>6</v>
      </c>
      <c r="B30" s="38"/>
      <c r="C30" s="38"/>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3.5">
      <c r="H31" s="6"/>
      <c r="K31" s="4"/>
      <c r="L31" s="4"/>
      <c r="N31" s="21"/>
    </row>
    <row r="32" ht="13.5">
      <c r="C32" s="11" t="s">
        <v>11</v>
      </c>
    </row>
    <row r="33" spans="15:22" ht="15" customHeight="1">
      <c r="O33" s="24"/>
      <c r="P33" s="24"/>
      <c r="Q33" s="24"/>
      <c r="R33" s="24"/>
      <c r="S33" s="24"/>
      <c r="T33" s="24"/>
      <c r="U33" s="24"/>
      <c r="V33" s="24"/>
    </row>
    <row r="34" spans="3:22" ht="13.5">
      <c r="C34" s="11" t="s">
        <v>13</v>
      </c>
      <c r="N34" s="24"/>
      <c r="O34" s="24"/>
      <c r="P34" s="24"/>
      <c r="Q34" s="24"/>
      <c r="R34" s="24"/>
      <c r="S34" s="24"/>
      <c r="T34" s="24"/>
      <c r="U34" s="24"/>
      <c r="V34" s="24"/>
    </row>
    <row r="36" ht="13.5">
      <c r="C36" s="11" t="s">
        <v>19</v>
      </c>
    </row>
  </sheetData>
  <sheetProtection/>
  <mergeCells count="11">
    <mergeCell ref="A19:C19"/>
    <mergeCell ref="A21:C21"/>
    <mergeCell ref="A1:K1"/>
    <mergeCell ref="A26:C26"/>
    <mergeCell ref="A28:C28"/>
    <mergeCell ref="A30:C30"/>
    <mergeCell ref="A11:C11"/>
    <mergeCell ref="A13:C13"/>
    <mergeCell ref="A15:C15"/>
    <mergeCell ref="A17:C17"/>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Office</cp:lastModifiedBy>
  <cp:lastPrinted>2020-04-20T13:29:23Z</cp:lastPrinted>
  <dcterms:created xsi:type="dcterms:W3CDTF">2012-07-11T10:01:28Z</dcterms:created>
  <dcterms:modified xsi:type="dcterms:W3CDTF">2021-04-20T13:51:16Z</dcterms:modified>
  <cp:category/>
  <cp:version/>
  <cp:contentType/>
  <cp:contentStatus/>
</cp:coreProperties>
</file>